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slovachek\Desktop\"/>
    </mc:Choice>
  </mc:AlternateContent>
  <xr:revisionPtr revIDLastSave="0" documentId="13_ncr:1_{1CD02A99-42AB-44BE-85F7-D3863C9517FD}" xr6:coauthVersionLast="47" xr6:coauthVersionMax="47" xr10:uidLastSave="{00000000-0000-0000-0000-000000000000}"/>
  <bookViews>
    <workbookView xWindow="28680" yWindow="-120" windowWidth="29040" windowHeight="16440" xr2:uid="{CB36DFC1-1407-4887-89AA-79ABC8BD2498}"/>
  </bookViews>
  <sheets>
    <sheet name="In-Commuting" sheetId="2" r:id="rId1"/>
  </sheets>
  <definedNames>
    <definedName name="_xlnm.Print_Area" localSheetId="0">'In-Commuting'!$A$1:$L$38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C23" i="2"/>
  <c r="C11" i="2"/>
  <c r="C10" i="2"/>
  <c r="H19" i="2"/>
  <c r="D19" i="2" l="1"/>
  <c r="D18" i="2"/>
  <c r="C19" i="2"/>
  <c r="C18" i="2"/>
  <c r="C20" i="2" s="1"/>
  <c r="I29" i="2"/>
  <c r="I35" i="2"/>
  <c r="K40" i="2"/>
  <c r="J40" i="2"/>
  <c r="I40" i="2"/>
  <c r="H40" i="2"/>
  <c r="K39" i="2"/>
  <c r="J39" i="2"/>
  <c r="I39" i="2"/>
  <c r="H39" i="2"/>
  <c r="K38" i="2"/>
  <c r="J38" i="2"/>
  <c r="I38" i="2"/>
  <c r="I41" i="2" s="1"/>
  <c r="H38" i="2"/>
  <c r="K35" i="2"/>
  <c r="J35" i="2"/>
  <c r="H35" i="2"/>
  <c r="K29" i="2"/>
  <c r="J29" i="2"/>
  <c r="H29" i="2"/>
  <c r="I17" i="2"/>
  <c r="J17" i="2"/>
  <c r="K17" i="2"/>
  <c r="I18" i="2"/>
  <c r="J18" i="2"/>
  <c r="K18" i="2"/>
  <c r="I19" i="2"/>
  <c r="J19" i="2"/>
  <c r="K19" i="2"/>
  <c r="H18" i="2"/>
  <c r="K14" i="2"/>
  <c r="J14" i="2"/>
  <c r="I14" i="2"/>
  <c r="H14" i="2"/>
  <c r="I8" i="2"/>
  <c r="J8" i="2"/>
  <c r="K8" i="2"/>
  <c r="H8" i="2"/>
  <c r="D10" i="2"/>
  <c r="D11" i="2" s="1"/>
  <c r="D21" i="2" s="1"/>
  <c r="D23" i="2" s="1"/>
  <c r="D20" i="2" l="1"/>
  <c r="J20" i="2"/>
  <c r="H41" i="2"/>
  <c r="J41" i="2"/>
  <c r="K41" i="2"/>
  <c r="K20" i="2"/>
  <c r="H20" i="2"/>
  <c r="I20" i="2"/>
  <c r="C21" i="2" l="1"/>
</calcChain>
</file>

<file path=xl/sharedStrings.xml><?xml version="1.0" encoding="utf-8"?>
<sst xmlns="http://schemas.openxmlformats.org/spreadsheetml/2006/main" count="85" uniqueCount="39">
  <si>
    <t>Foreign Trade</t>
  </si>
  <si>
    <t>Domestic Trade</t>
  </si>
  <si>
    <t>Total Trade</t>
  </si>
  <si>
    <t>Total Employee Compensation</t>
  </si>
  <si>
    <t>Your Region</t>
  </si>
  <si>
    <t>Required Input</t>
  </si>
  <si>
    <t>IN-COMMUTING</t>
  </si>
  <si>
    <t>ADJUSTING IN-COMMUTING</t>
  </si>
  <si>
    <t>Total</t>
  </si>
  <si>
    <t>Direct</t>
  </si>
  <si>
    <t>Indirect</t>
  </si>
  <si>
    <t>Induced</t>
  </si>
  <si>
    <t>Value Added</t>
  </si>
  <si>
    <t>Output</t>
  </si>
  <si>
    <t xml:space="preserve">Employment   </t>
  </si>
  <si>
    <t>Adjusted Results</t>
  </si>
  <si>
    <t>YOUR ECONOMIC IMPACT</t>
  </si>
  <si>
    <t>INSTRUCTIONS</t>
  </si>
  <si>
    <t xml:space="preserve">* Detailed instructions are available in the article </t>
  </si>
  <si>
    <t xml:space="preserve">   Estimating Employee Compensation Adjustments for Known Commuting Rates</t>
  </si>
  <si>
    <t>* Add values for your region in the teal boxes in Column D</t>
  </si>
  <si>
    <t>LA 2019 Example</t>
  </si>
  <si>
    <t>Federal Govt NonDefense</t>
  </si>
  <si>
    <t>State/Local Govt Other Services</t>
  </si>
  <si>
    <t>Results from Event 1</t>
  </si>
  <si>
    <t>Labor Income</t>
  </si>
  <si>
    <t xml:space="preserve">   - Federal taxes</t>
  </si>
  <si>
    <t xml:space="preserve">   - State taxes</t>
  </si>
  <si>
    <t>Employee Compensation - After tax</t>
  </si>
  <si>
    <r>
      <t xml:space="preserve">Results from </t>
    </r>
    <r>
      <rPr>
        <b/>
        <i/>
        <sz val="11"/>
        <color theme="1"/>
        <rFont val="Calibri"/>
        <family val="2"/>
        <scheme val="minor"/>
      </rPr>
      <t>NEW</t>
    </r>
    <r>
      <rPr>
        <b/>
        <sz val="11"/>
        <color theme="1"/>
        <rFont val="Calibri"/>
        <family val="2"/>
        <scheme val="minor"/>
      </rPr>
      <t xml:space="preserve"> LI Event</t>
    </r>
  </si>
  <si>
    <t xml:space="preserve">* Run your analysis using the two Events. </t>
  </si>
  <si>
    <t>* Copy your impact results in the teal boxes in 'Your Economic Impact' section</t>
  </si>
  <si>
    <t xml:space="preserve">  My Known Commuting Rate (MyCR)</t>
  </si>
  <si>
    <t>My Employee Compensation (MyEC)</t>
  </si>
  <si>
    <t xml:space="preserve">  SAM In-Commuting Rate (SamCR)</t>
  </si>
  <si>
    <t>NEW Labor Income (NewEC) Event Value</t>
  </si>
  <si>
    <t>* Report your impact results from the 'Adjusted Results' box below</t>
  </si>
  <si>
    <t>SAM In-Commuting Rate (SamCR)</t>
  </si>
  <si>
    <t>LA 2019 EXAMPLE ECONOMIC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</si>
</sst>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1C1D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C1D1"/>
        <bgColor indexed="64"/>
      </patternFill>
    </fill>
    <fill>
      <patternFill patternType="solid">
        <fgColor rgb="FF37C1D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1" xfId="0" applyFont="1" applyBorder="1"/>
    <xf numFmtId="10" fontId="2" fillId="0" borderId="2" xfId="2" applyNumberFormat="1" applyFont="1" applyBorder="1"/>
    <xf numFmtId="10" fontId="2" fillId="0" borderId="3" xfId="2" applyNumberFormat="1" applyFont="1" applyBorder="1"/>
    <xf numFmtId="0" fontId="0" fillId="0" borderId="4" xfId="0" applyBorder="1"/>
    <xf numFmtId="0" fontId="0" fillId="0" borderId="7" xfId="0" applyBorder="1"/>
    <xf numFmtId="164" fontId="0" fillId="0" borderId="0" xfId="0" applyNumberFormat="1"/>
    <xf numFmtId="0" fontId="0" fillId="0" borderId="9" xfId="0" applyBorder="1"/>
    <xf numFmtId="0" fontId="3" fillId="0" borderId="0" xfId="0" applyFont="1"/>
    <xf numFmtId="0" fontId="2" fillId="0" borderId="4" xfId="0" applyFont="1" applyBorder="1"/>
    <xf numFmtId="43" fontId="0" fillId="0" borderId="0" xfId="1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3" fontId="0" fillId="0" borderId="5" xfId="1" applyFont="1" applyBorder="1"/>
    <xf numFmtId="43" fontId="0" fillId="0" borderId="10" xfId="1" applyFont="1" applyBorder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43" fontId="0" fillId="0" borderId="0" xfId="1" applyFont="1"/>
    <xf numFmtId="43" fontId="0" fillId="3" borderId="0" xfId="1" applyFont="1" applyFill="1" applyBorder="1"/>
    <xf numFmtId="164" fontId="0" fillId="3" borderId="0" xfId="0" applyNumberFormat="1" applyFill="1"/>
    <xf numFmtId="164" fontId="0" fillId="3" borderId="8" xfId="0" applyNumberFormat="1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11" xfId="0" applyFill="1" applyBorder="1"/>
    <xf numFmtId="164" fontId="0" fillId="3" borderId="6" xfId="0" applyNumberFormat="1" applyFill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43" fontId="0" fillId="0" borderId="5" xfId="1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43" fontId="0" fillId="0" borderId="0" xfId="1" applyFont="1" applyFill="1" applyBorder="1"/>
    <xf numFmtId="164" fontId="0" fillId="0" borderId="8" xfId="0" applyNumberFormat="1" applyBorder="1"/>
    <xf numFmtId="0" fontId="0" fillId="3" borderId="4" xfId="0" applyFill="1" applyBorder="1"/>
    <xf numFmtId="43" fontId="0" fillId="3" borderId="5" xfId="1" applyFont="1" applyFill="1" applyBorder="1"/>
    <xf numFmtId="164" fontId="0" fillId="3" borderId="5" xfId="0" applyNumberFormat="1" applyFill="1" applyBorder="1"/>
    <xf numFmtId="0" fontId="0" fillId="3" borderId="7" xfId="0" applyFill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3" fontId="0" fillId="0" borderId="6" xfId="1" applyFont="1" applyBorder="1"/>
    <xf numFmtId="43" fontId="0" fillId="0" borderId="8" xfId="1" applyFont="1" applyBorder="1"/>
    <xf numFmtId="0" fontId="6" fillId="0" borderId="7" xfId="0" quotePrefix="1" applyFont="1" applyBorder="1"/>
    <xf numFmtId="0" fontId="7" fillId="0" borderId="9" xfId="0" applyFont="1" applyBorder="1"/>
    <xf numFmtId="164" fontId="7" fillId="0" borderId="10" xfId="0" applyNumberFormat="1" applyFont="1" applyBorder="1"/>
    <xf numFmtId="164" fontId="6" fillId="0" borderId="0" xfId="0" applyNumberFormat="1" applyFont="1"/>
    <xf numFmtId="164" fontId="6" fillId="0" borderId="8" xfId="0" applyNumberFormat="1" applyFont="1" applyBorder="1"/>
    <xf numFmtId="164" fontId="7" fillId="0" borderId="11" xfId="0" applyNumberFormat="1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6" fillId="0" borderId="4" xfId="0" applyFont="1" applyBorder="1"/>
    <xf numFmtId="0" fontId="8" fillId="2" borderId="0" xfId="3" applyFill="1"/>
    <xf numFmtId="9" fontId="0" fillId="3" borderId="11" xfId="2" applyFont="1" applyFill="1" applyBorder="1"/>
    <xf numFmtId="10" fontId="6" fillId="0" borderId="6" xfId="2" applyNumberFormat="1" applyFont="1" applyBorder="1"/>
    <xf numFmtId="0" fontId="6" fillId="0" borderId="7" xfId="0" applyFont="1" applyBorder="1"/>
    <xf numFmtId="8" fontId="0" fillId="0" borderId="0" xfId="0" applyNumberFormat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8" fontId="0" fillId="0" borderId="5" xfId="0" applyNumberFormat="1" applyFill="1" applyBorder="1"/>
    <xf numFmtId="8" fontId="0" fillId="0" borderId="0" xfId="0" applyNumberFormat="1" applyFill="1"/>
    <xf numFmtId="8" fontId="0" fillId="0" borderId="10" xfId="0" applyNumberFormat="1" applyFill="1" applyBorder="1"/>
    <xf numFmtId="164" fontId="0" fillId="0" borderId="5" xfId="0" applyNumberFormat="1" applyFill="1" applyBorder="1"/>
    <xf numFmtId="164" fontId="6" fillId="0" borderId="0" xfId="0" applyNumberFormat="1" applyFont="1" applyFill="1"/>
    <xf numFmtId="164" fontId="2" fillId="0" borderId="0" xfId="0" applyNumberFormat="1" applyFont="1" applyFill="1"/>
    <xf numFmtId="10" fontId="6" fillId="0" borderId="5" xfId="2" applyNumberFormat="1" applyFont="1" applyFill="1" applyBorder="1"/>
    <xf numFmtId="9" fontId="0" fillId="0" borderId="10" xfId="2" applyFont="1" applyFill="1" applyBorder="1"/>
    <xf numFmtId="0" fontId="0" fillId="0" borderId="4" xfId="0" applyFill="1" applyBorder="1"/>
    <xf numFmtId="164" fontId="0" fillId="0" borderId="6" xfId="0" applyNumberFormat="1" applyFill="1" applyBorder="1"/>
    <xf numFmtId="0" fontId="0" fillId="0" borderId="7" xfId="0" applyFill="1" applyBorder="1"/>
    <xf numFmtId="164" fontId="0" fillId="0" borderId="0" xfId="0" applyNumberFormat="1" applyFill="1"/>
    <xf numFmtId="164" fontId="0" fillId="0" borderId="8" xfId="0" applyNumberForma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7C1D1"/>
      <color rgb="FF31C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implan.com/hc/en-us/articles/360015521273-Estimating-Employee-Compensation-Adjustments-for-Known-Commuting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88CE-F1CD-4C41-AAC8-07E0E0590B0D}">
  <dimension ref="B1:M41"/>
  <sheetViews>
    <sheetView showGridLines="0" tabSelected="1" zoomScaleNormal="100" workbookViewId="0">
      <selection activeCell="D32" sqref="D32"/>
    </sheetView>
  </sheetViews>
  <sheetFormatPr defaultRowHeight="15" x14ac:dyDescent="0.25"/>
  <cols>
    <col min="1" max="1" width="2.85546875" customWidth="1"/>
    <col min="2" max="2" width="45.5703125" customWidth="1"/>
    <col min="3" max="4" width="22.42578125" customWidth="1"/>
    <col min="5" max="5" width="5.5703125" customWidth="1"/>
    <col min="6" max="6" width="5.140625" customWidth="1"/>
    <col min="7" max="7" width="25.5703125" customWidth="1"/>
    <col min="8" max="11" width="16.28515625" customWidth="1"/>
    <col min="12" max="12" width="5.7109375" customWidth="1"/>
    <col min="13" max="13" width="71.7109375" customWidth="1"/>
    <col min="14" max="17" width="16.28515625" customWidth="1"/>
  </cols>
  <sheetData>
    <row r="1" spans="2:13" ht="9" customHeight="1" x14ac:dyDescent="0.25"/>
    <row r="2" spans="2:13" ht="26.25" x14ac:dyDescent="0.4">
      <c r="B2" s="8" t="s">
        <v>6</v>
      </c>
      <c r="G2" s="8" t="s">
        <v>38</v>
      </c>
      <c r="M2" s="16" t="s">
        <v>17</v>
      </c>
    </row>
    <row r="3" spans="2:13" x14ac:dyDescent="0.25">
      <c r="M3" s="15"/>
    </row>
    <row r="4" spans="2:13" x14ac:dyDescent="0.25">
      <c r="B4" s="9" t="s">
        <v>5</v>
      </c>
      <c r="C4" s="59" t="s">
        <v>21</v>
      </c>
      <c r="D4" s="60" t="s">
        <v>4</v>
      </c>
      <c r="G4" s="1" t="s">
        <v>24</v>
      </c>
      <c r="H4" s="11" t="s">
        <v>14</v>
      </c>
      <c r="I4" s="11" t="s">
        <v>25</v>
      </c>
      <c r="J4" s="11" t="s">
        <v>12</v>
      </c>
      <c r="K4" s="12" t="s">
        <v>13</v>
      </c>
      <c r="M4" s="17" t="s">
        <v>18</v>
      </c>
    </row>
    <row r="5" spans="2:13" x14ac:dyDescent="0.25">
      <c r="B5" s="4" t="s">
        <v>22</v>
      </c>
      <c r="C5" s="61">
        <v>14339380080.02</v>
      </c>
      <c r="D5" s="22"/>
      <c r="G5" s="69" t="s">
        <v>9</v>
      </c>
      <c r="H5" s="28">
        <v>91.04</v>
      </c>
      <c r="I5" s="64">
        <v>5000000</v>
      </c>
      <c r="J5" s="64">
        <v>6759864.6299999999</v>
      </c>
      <c r="K5" s="70">
        <v>13139241.92</v>
      </c>
      <c r="M5" s="50" t="s">
        <v>19</v>
      </c>
    </row>
    <row r="6" spans="2:13" x14ac:dyDescent="0.25">
      <c r="B6" s="5" t="s">
        <v>23</v>
      </c>
      <c r="C6" s="62">
        <v>237191868.03</v>
      </c>
      <c r="D6" s="23"/>
      <c r="G6" s="71" t="s">
        <v>10</v>
      </c>
      <c r="H6" s="31">
        <v>19.22</v>
      </c>
      <c r="I6" s="72">
        <v>1180651.1499999999</v>
      </c>
      <c r="J6" s="72">
        <v>2114363.9300000002</v>
      </c>
      <c r="K6" s="73">
        <v>4142824.42</v>
      </c>
      <c r="M6" s="17" t="s">
        <v>20</v>
      </c>
    </row>
    <row r="7" spans="2:13" x14ac:dyDescent="0.25">
      <c r="B7" s="5" t="s">
        <v>0</v>
      </c>
      <c r="C7" s="62">
        <v>209350657.97</v>
      </c>
      <c r="D7" s="23"/>
      <c r="G7" s="71" t="s">
        <v>11</v>
      </c>
      <c r="H7" s="31">
        <v>30.69</v>
      </c>
      <c r="I7" s="72">
        <v>1348810.18</v>
      </c>
      <c r="J7" s="72">
        <v>2541859.21</v>
      </c>
      <c r="K7" s="73">
        <v>4512428.3499999996</v>
      </c>
      <c r="M7" s="17" t="s">
        <v>30</v>
      </c>
    </row>
    <row r="8" spans="2:13" x14ac:dyDescent="0.25">
      <c r="B8" s="5" t="s">
        <v>1</v>
      </c>
      <c r="C8" s="62">
        <v>3529631568.5900002</v>
      </c>
      <c r="D8" s="23"/>
      <c r="G8" s="7" t="s">
        <v>8</v>
      </c>
      <c r="H8" s="14">
        <f>SUM(H5:H7)</f>
        <v>140.95000000000002</v>
      </c>
      <c r="I8" s="26">
        <f t="shared" ref="I8:K8" si="0">SUM(I5:I7)</f>
        <v>7529461.3300000001</v>
      </c>
      <c r="J8" s="26">
        <f t="shared" si="0"/>
        <v>11416087.77</v>
      </c>
      <c r="K8" s="27">
        <f t="shared" si="0"/>
        <v>21794494.689999998</v>
      </c>
      <c r="M8" s="17" t="s">
        <v>31</v>
      </c>
    </row>
    <row r="9" spans="2:13" x14ac:dyDescent="0.25">
      <c r="B9" s="7" t="s">
        <v>3</v>
      </c>
      <c r="C9" s="63">
        <v>127530343237.11099</v>
      </c>
      <c r="D9" s="24"/>
      <c r="M9" s="17" t="s">
        <v>36</v>
      </c>
    </row>
    <row r="10" spans="2:13" x14ac:dyDescent="0.25">
      <c r="B10" s="53" t="s">
        <v>2</v>
      </c>
      <c r="C10" s="44">
        <f>SUM(C7:C8)</f>
        <v>3738982226.5599999</v>
      </c>
      <c r="D10" s="45">
        <f>SUM(D7:D8)</f>
        <v>0</v>
      </c>
      <c r="G10" s="1" t="s">
        <v>29</v>
      </c>
      <c r="H10" s="11" t="s">
        <v>14</v>
      </c>
      <c r="I10" s="11" t="s">
        <v>25</v>
      </c>
      <c r="J10" s="11" t="s">
        <v>12</v>
      </c>
      <c r="K10" s="12" t="s">
        <v>13</v>
      </c>
    </row>
    <row r="11" spans="2:13" x14ac:dyDescent="0.25">
      <c r="B11" s="1" t="s">
        <v>37</v>
      </c>
      <c r="C11" s="2">
        <f>C10/(C9-C5-C6)</f>
        <v>3.3101880387787476E-2</v>
      </c>
      <c r="D11" s="3" t="e">
        <f>D10/(D9-D5-D6)</f>
        <v>#DIV/0!</v>
      </c>
      <c r="G11" s="4" t="s">
        <v>9</v>
      </c>
      <c r="H11" s="28">
        <v>0</v>
      </c>
      <c r="I11" s="29">
        <v>0</v>
      </c>
      <c r="J11" s="29">
        <v>0</v>
      </c>
      <c r="K11" s="30">
        <v>0</v>
      </c>
    </row>
    <row r="12" spans="2:13" x14ac:dyDescent="0.25">
      <c r="G12" s="5" t="s">
        <v>10</v>
      </c>
      <c r="H12" s="31">
        <v>0</v>
      </c>
      <c r="I12" s="6">
        <v>0</v>
      </c>
      <c r="J12" s="6">
        <v>0</v>
      </c>
      <c r="K12" s="32">
        <v>0</v>
      </c>
    </row>
    <row r="13" spans="2:13" x14ac:dyDescent="0.25">
      <c r="G13" s="71" t="s">
        <v>11</v>
      </c>
      <c r="H13" s="31">
        <v>0.86</v>
      </c>
      <c r="I13" s="72">
        <v>38003.69</v>
      </c>
      <c r="J13" s="72">
        <v>71627.64</v>
      </c>
      <c r="K13" s="73">
        <v>127157.15</v>
      </c>
    </row>
    <row r="14" spans="2:13" ht="21" customHeight="1" x14ac:dyDescent="0.4">
      <c r="B14" s="8" t="s">
        <v>7</v>
      </c>
      <c r="G14" s="7" t="s">
        <v>8</v>
      </c>
      <c r="H14" s="14">
        <f>SUM(H11:H13)</f>
        <v>0.86</v>
      </c>
      <c r="I14" s="26">
        <f t="shared" ref="I14" si="1">SUM(I11:I13)</f>
        <v>38003.69</v>
      </c>
      <c r="J14" s="26">
        <f t="shared" ref="J14" si="2">SUM(J11:J13)</f>
        <v>71627.64</v>
      </c>
      <c r="K14" s="27">
        <f t="shared" ref="K14" si="3">SUM(K11:K13)</f>
        <v>127157.15</v>
      </c>
    </row>
    <row r="16" spans="2:13" x14ac:dyDescent="0.25">
      <c r="B16" s="9" t="s">
        <v>5</v>
      </c>
      <c r="C16" s="59" t="s">
        <v>21</v>
      </c>
      <c r="D16" s="60" t="s">
        <v>4</v>
      </c>
      <c r="G16" s="9" t="s">
        <v>15</v>
      </c>
      <c r="H16" s="37" t="s">
        <v>14</v>
      </c>
      <c r="I16" s="37" t="s">
        <v>25</v>
      </c>
      <c r="J16" s="37" t="s">
        <v>12</v>
      </c>
      <c r="K16" s="38" t="s">
        <v>13</v>
      </c>
    </row>
    <row r="17" spans="2:11" x14ac:dyDescent="0.25">
      <c r="B17" s="4" t="s">
        <v>33</v>
      </c>
      <c r="C17" s="64">
        <v>5000000</v>
      </c>
      <c r="D17" s="25"/>
      <c r="G17" s="4" t="s">
        <v>9</v>
      </c>
      <c r="H17" s="13">
        <f>H5+H11</f>
        <v>91.04</v>
      </c>
      <c r="I17" s="55">
        <f t="shared" ref="I17:K17" si="4">I5+I11</f>
        <v>5000000</v>
      </c>
      <c r="J17" s="55">
        <f t="shared" si="4"/>
        <v>6759864.6299999999</v>
      </c>
      <c r="K17" s="56">
        <f t="shared" si="4"/>
        <v>13139241.92</v>
      </c>
    </row>
    <row r="18" spans="2:11" x14ac:dyDescent="0.25">
      <c r="B18" s="41" t="s">
        <v>26</v>
      </c>
      <c r="C18" s="65">
        <f>(C5/C9)*C17</f>
        <v>562194.83599128586</v>
      </c>
      <c r="D18" s="45" t="e">
        <f>(D5/D9)*D17</f>
        <v>#DIV/0!</v>
      </c>
      <c r="G18" s="5" t="s">
        <v>10</v>
      </c>
      <c r="H18" s="10">
        <f t="shared" ref="H18:K19" si="5">H6+H12</f>
        <v>19.22</v>
      </c>
      <c r="I18" s="57">
        <f t="shared" si="5"/>
        <v>1180651.1499999999</v>
      </c>
      <c r="J18" s="57">
        <f t="shared" si="5"/>
        <v>2114363.9300000002</v>
      </c>
      <c r="K18" s="58">
        <f t="shared" si="5"/>
        <v>4142824.42</v>
      </c>
    </row>
    <row r="19" spans="2:11" ht="15" customHeight="1" x14ac:dyDescent="0.25">
      <c r="B19" s="41" t="s">
        <v>27</v>
      </c>
      <c r="C19" s="65">
        <f>(C6/C9)*C17</f>
        <v>9299.4287480666717</v>
      </c>
      <c r="D19" s="45" t="e">
        <f>(D6/D9)*D17</f>
        <v>#DIV/0!</v>
      </c>
      <c r="G19" s="5" t="s">
        <v>11</v>
      </c>
      <c r="H19" s="10">
        <f>H7+H13</f>
        <v>31.55</v>
      </c>
      <c r="I19" s="57">
        <f t="shared" si="5"/>
        <v>1386813.8699999999</v>
      </c>
      <c r="J19" s="57">
        <f t="shared" si="5"/>
        <v>2613486.85</v>
      </c>
      <c r="K19" s="58">
        <f t="shared" si="5"/>
        <v>4639585.5</v>
      </c>
    </row>
    <row r="20" spans="2:11" x14ac:dyDescent="0.25">
      <c r="B20" s="47" t="s">
        <v>28</v>
      </c>
      <c r="C20" s="66">
        <f>C17-C18-C19</f>
        <v>4428505.7352606477</v>
      </c>
      <c r="D20" s="48" t="e">
        <f>D17-D18-D19</f>
        <v>#DIV/0!</v>
      </c>
      <c r="G20" s="7" t="s">
        <v>8</v>
      </c>
      <c r="H20" s="14">
        <f>SUM(H17:H19)</f>
        <v>141.81</v>
      </c>
      <c r="I20" s="26">
        <f t="shared" ref="I20:K20" si="6">SUM(I17:I19)</f>
        <v>7567465.0200000005</v>
      </c>
      <c r="J20" s="26">
        <f t="shared" si="6"/>
        <v>11487715.41</v>
      </c>
      <c r="K20" s="27">
        <f t="shared" si="6"/>
        <v>21921651.84</v>
      </c>
    </row>
    <row r="21" spans="2:11" x14ac:dyDescent="0.25">
      <c r="B21" s="49" t="s">
        <v>34</v>
      </c>
      <c r="C21" s="67">
        <f>C11</f>
        <v>3.3101880387787476E-2</v>
      </c>
      <c r="D21" s="52" t="e">
        <f>D11</f>
        <v>#DIV/0!</v>
      </c>
    </row>
    <row r="22" spans="2:11" x14ac:dyDescent="0.25">
      <c r="B22" s="7" t="s">
        <v>32</v>
      </c>
      <c r="C22" s="68">
        <v>0</v>
      </c>
      <c r="D22" s="51"/>
    </row>
    <row r="23" spans="2:11" ht="26.25" x14ac:dyDescent="0.4">
      <c r="B23" s="42" t="s">
        <v>35</v>
      </c>
      <c r="C23" s="43">
        <f>C17*((1-C22)/(1-C21))-C17</f>
        <v>171175.63741391618</v>
      </c>
      <c r="D23" s="46" t="e">
        <f>D17*((1-D22)/(1-D21))-D17</f>
        <v>#DIV/0!</v>
      </c>
      <c r="G23" s="8" t="s">
        <v>16</v>
      </c>
    </row>
    <row r="25" spans="2:11" x14ac:dyDescent="0.25">
      <c r="B25" s="18"/>
      <c r="G25" s="1" t="s">
        <v>24</v>
      </c>
      <c r="H25" s="11" t="s">
        <v>14</v>
      </c>
      <c r="I25" s="11" t="s">
        <v>25</v>
      </c>
      <c r="J25" s="11" t="s">
        <v>12</v>
      </c>
      <c r="K25" s="12" t="s">
        <v>13</v>
      </c>
    </row>
    <row r="26" spans="2:11" x14ac:dyDescent="0.25">
      <c r="C26" s="54"/>
      <c r="G26" s="33" t="s">
        <v>9</v>
      </c>
      <c r="H26" s="34"/>
      <c r="I26" s="35"/>
      <c r="J26" s="35"/>
      <c r="K26" s="25"/>
    </row>
    <row r="27" spans="2:11" x14ac:dyDescent="0.25">
      <c r="G27" s="36" t="s">
        <v>10</v>
      </c>
      <c r="H27" s="19"/>
      <c r="I27" s="20"/>
      <c r="J27" s="20"/>
      <c r="K27" s="21"/>
    </row>
    <row r="28" spans="2:11" x14ac:dyDescent="0.25">
      <c r="G28" s="36" t="s">
        <v>11</v>
      </c>
      <c r="H28" s="19"/>
      <c r="I28" s="20"/>
      <c r="J28" s="20"/>
      <c r="K28" s="21"/>
    </row>
    <row r="29" spans="2:11" x14ac:dyDescent="0.25">
      <c r="G29" s="7" t="s">
        <v>8</v>
      </c>
      <c r="H29" s="14">
        <f>SUM(H26:H28)</f>
        <v>0</v>
      </c>
      <c r="I29" s="26">
        <f>SUM(I26:I28)</f>
        <v>0</v>
      </c>
      <c r="J29" s="26">
        <f t="shared" ref="J29" si="7">SUM(J26:J28)</f>
        <v>0</v>
      </c>
      <c r="K29" s="27">
        <f t="shared" ref="K29" si="8">SUM(K26:K28)</f>
        <v>0</v>
      </c>
    </row>
    <row r="31" spans="2:11" x14ac:dyDescent="0.25">
      <c r="G31" s="1" t="s">
        <v>29</v>
      </c>
      <c r="H31" s="11" t="s">
        <v>14</v>
      </c>
      <c r="I31" s="11" t="s">
        <v>25</v>
      </c>
      <c r="J31" s="11" t="s">
        <v>12</v>
      </c>
      <c r="K31" s="12" t="s">
        <v>13</v>
      </c>
    </row>
    <row r="32" spans="2:11" x14ac:dyDescent="0.25">
      <c r="G32" s="4" t="s">
        <v>9</v>
      </c>
      <c r="H32" s="28"/>
      <c r="I32" s="29"/>
      <c r="J32" s="29"/>
      <c r="K32" s="30"/>
    </row>
    <row r="33" spans="7:11" x14ac:dyDescent="0.25">
      <c r="G33" s="5" t="s">
        <v>10</v>
      </c>
      <c r="H33" s="31"/>
      <c r="I33" s="6"/>
      <c r="J33" s="6"/>
      <c r="K33" s="32"/>
    </row>
    <row r="34" spans="7:11" x14ac:dyDescent="0.25">
      <c r="G34" s="36" t="s">
        <v>11</v>
      </c>
      <c r="H34" s="19"/>
      <c r="I34" s="20"/>
      <c r="J34" s="20"/>
      <c r="K34" s="21"/>
    </row>
    <row r="35" spans="7:11" x14ac:dyDescent="0.25">
      <c r="G35" s="7" t="s">
        <v>8</v>
      </c>
      <c r="H35" s="14">
        <f>SUM(H32:H34)</f>
        <v>0</v>
      </c>
      <c r="I35" s="26">
        <f>SUM(I32:I34)</f>
        <v>0</v>
      </c>
      <c r="J35" s="26">
        <f t="shared" ref="J35" si="9">SUM(J32:J34)</f>
        <v>0</v>
      </c>
      <c r="K35" s="27">
        <f t="shared" ref="K35" si="10">SUM(K32:K34)</f>
        <v>0</v>
      </c>
    </row>
    <row r="37" spans="7:11" x14ac:dyDescent="0.25">
      <c r="G37" s="9" t="s">
        <v>15</v>
      </c>
      <c r="H37" s="37" t="s">
        <v>14</v>
      </c>
      <c r="I37" s="37" t="s">
        <v>25</v>
      </c>
      <c r="J37" s="37" t="s">
        <v>12</v>
      </c>
      <c r="K37" s="38" t="s">
        <v>13</v>
      </c>
    </row>
    <row r="38" spans="7:11" x14ac:dyDescent="0.25">
      <c r="G38" s="4" t="s">
        <v>9</v>
      </c>
      <c r="H38" s="13">
        <f>H26+H32</f>
        <v>0</v>
      </c>
      <c r="I38" s="13">
        <f t="shared" ref="I38:K38" si="11">I26+I32</f>
        <v>0</v>
      </c>
      <c r="J38" s="13">
        <f t="shared" si="11"/>
        <v>0</v>
      </c>
      <c r="K38" s="39">
        <f t="shared" si="11"/>
        <v>0</v>
      </c>
    </row>
    <row r="39" spans="7:11" x14ac:dyDescent="0.25">
      <c r="G39" s="5" t="s">
        <v>10</v>
      </c>
      <c r="H39" s="10">
        <f t="shared" ref="H39:K39" si="12">H27+H33</f>
        <v>0</v>
      </c>
      <c r="I39" s="10">
        <f t="shared" si="12"/>
        <v>0</v>
      </c>
      <c r="J39" s="10">
        <f t="shared" si="12"/>
        <v>0</v>
      </c>
      <c r="K39" s="40">
        <f t="shared" si="12"/>
        <v>0</v>
      </c>
    </row>
    <row r="40" spans="7:11" x14ac:dyDescent="0.25">
      <c r="G40" s="5" t="s">
        <v>11</v>
      </c>
      <c r="H40" s="10">
        <f t="shared" ref="H40:K40" si="13">H28+H34</f>
        <v>0</v>
      </c>
      <c r="I40" s="10">
        <f t="shared" si="13"/>
        <v>0</v>
      </c>
      <c r="J40" s="10">
        <f t="shared" si="13"/>
        <v>0</v>
      </c>
      <c r="K40" s="40">
        <f t="shared" si="13"/>
        <v>0</v>
      </c>
    </row>
    <row r="41" spans="7:11" x14ac:dyDescent="0.25">
      <c r="G41" s="7" t="s">
        <v>8</v>
      </c>
      <c r="H41" s="14">
        <f>SUM(H38:H40)</f>
        <v>0</v>
      </c>
      <c r="I41" s="26">
        <f>SUM(I38:I40)</f>
        <v>0</v>
      </c>
      <c r="J41" s="26">
        <f t="shared" ref="J41:K41" si="14">SUM(J38:J40)</f>
        <v>0</v>
      </c>
      <c r="K41" s="27">
        <f t="shared" si="14"/>
        <v>0</v>
      </c>
    </row>
  </sheetData>
  <hyperlinks>
    <hyperlink ref="M5" r:id="rId1" xr:uid="{587FBA4F-5813-4DF9-8E3C-EA81C314F6F0}"/>
  </hyperlinks>
  <printOptions gridLines="1"/>
  <pageMargins left="0.7" right="0.7" top="0.75" bottom="0.75" header="0.3" footer="0.3"/>
  <pageSetup scale="57" orientation="landscape" r:id="rId2"/>
  <colBreaks count="1" manualBreakCount="1">
    <brk id="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In-Commuting</vt:lpstr>
      <vt:lpstr>'In-Commuting'!Print_Area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Morgan</dc:creator>
  <cp:lastModifiedBy>Angela Slovachek</cp:lastModifiedBy>
  <dcterms:created xsi:type="dcterms:W3CDTF">2019-04-23T20:24:48Z</dcterms:created>
  <dcterms:modified xsi:type="dcterms:W3CDTF">2022-09-21T18:29:07Z</dcterms:modified>
</cp:coreProperties>
</file>